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luedrivenanalytics.sharepoint.com/sites/ValueDrivenAnalyticsLaunch/Shared Documents/Marketing/Training Videos/Net Present Value/"/>
    </mc:Choice>
  </mc:AlternateContent>
  <xr:revisionPtr revIDLastSave="79" documentId="13_ncr:1_{19D783B5-1CAA-4B9C-9D09-F5489C2A06A4}" xr6:coauthVersionLast="47" xr6:coauthVersionMax="47" xr10:uidLastSave="{00DA79D8-23C1-44C3-A537-862A4FE6CB42}"/>
  <bookViews>
    <workbookView xWindow="-120" yWindow="-120" windowWidth="29040" windowHeight="15840" xr2:uid="{ECB9A717-B751-4986-B3F1-82105C21014C}"/>
  </bookViews>
  <sheets>
    <sheet name="General Example" sheetId="1" r:id="rId1"/>
    <sheet name="Specific Examp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D40" i="1"/>
  <c r="M29" i="1"/>
  <c r="M23" i="1"/>
  <c r="N22" i="1"/>
  <c r="M22" i="1"/>
  <c r="C43" i="2"/>
  <c r="C45" i="2" s="1"/>
  <c r="E42" i="2"/>
  <c r="F42" i="2" s="1"/>
  <c r="C34" i="2"/>
  <c r="C35" i="2" s="1"/>
  <c r="E33" i="2"/>
  <c r="F33" i="2" s="1"/>
  <c r="G33" i="2" s="1"/>
  <c r="H33" i="2" s="1"/>
  <c r="I33" i="2" s="1"/>
  <c r="J33" i="2" s="1"/>
  <c r="K33" i="2" s="1"/>
  <c r="L33" i="2" s="1"/>
  <c r="M33" i="2" s="1"/>
  <c r="C23" i="2"/>
  <c r="C10" i="2"/>
  <c r="C11" i="2" s="1"/>
  <c r="E10" i="2"/>
  <c r="E22" i="2" s="1"/>
  <c r="F10" i="2"/>
  <c r="F22" i="2" s="1"/>
  <c r="G10" i="2"/>
  <c r="G22" i="2" s="1"/>
  <c r="H10" i="2"/>
  <c r="H22" i="2" s="1"/>
  <c r="I10" i="2"/>
  <c r="I22" i="2" s="1"/>
  <c r="J10" i="2"/>
  <c r="J22" i="2" s="1"/>
  <c r="K10" i="2"/>
  <c r="K22" i="2" s="1"/>
  <c r="L10" i="2"/>
  <c r="L22" i="2" s="1"/>
  <c r="M10" i="2"/>
  <c r="M22" i="2" s="1"/>
  <c r="D10" i="2"/>
  <c r="D11" i="2" s="1"/>
  <c r="E21" i="2"/>
  <c r="F21" i="2" s="1"/>
  <c r="G21" i="2" s="1"/>
  <c r="H21" i="2" s="1"/>
  <c r="I21" i="2" s="1"/>
  <c r="J21" i="2" s="1"/>
  <c r="K21" i="2" s="1"/>
  <c r="L21" i="2" s="1"/>
  <c r="M21" i="2" s="1"/>
  <c r="E9" i="2"/>
  <c r="F9" i="2" s="1"/>
  <c r="G9" i="2" s="1"/>
  <c r="H9" i="2" s="1"/>
  <c r="I9" i="2" s="1"/>
  <c r="J9" i="2" s="1"/>
  <c r="K9" i="2" s="1"/>
  <c r="L9" i="2" s="1"/>
  <c r="M9" i="2" s="1"/>
  <c r="E46" i="1"/>
  <c r="F46" i="1" s="1"/>
  <c r="G46" i="1" s="1"/>
  <c r="H46" i="1" s="1"/>
  <c r="I46" i="1" s="1"/>
  <c r="J46" i="1" s="1"/>
  <c r="K46" i="1" s="1"/>
  <c r="L46" i="1" s="1"/>
  <c r="M46" i="1" s="1"/>
  <c r="C39" i="1"/>
  <c r="E38" i="1"/>
  <c r="F38" i="1" s="1"/>
  <c r="D22" i="1"/>
  <c r="D29" i="1" s="1"/>
  <c r="E21" i="1"/>
  <c r="F21" i="1" s="1"/>
  <c r="G21" i="1" s="1"/>
  <c r="H21" i="1" s="1"/>
  <c r="I21" i="1" s="1"/>
  <c r="J21" i="1" s="1"/>
  <c r="K21" i="1" s="1"/>
  <c r="L21" i="1" s="1"/>
  <c r="M21" i="1" s="1"/>
  <c r="M43" i="2" l="1"/>
  <c r="L43" i="2"/>
  <c r="C24" i="2"/>
  <c r="E43" i="2"/>
  <c r="D34" i="2"/>
  <c r="K43" i="2"/>
  <c r="I43" i="2"/>
  <c r="H43" i="2"/>
  <c r="J43" i="2"/>
  <c r="G43" i="2"/>
  <c r="D43" i="2"/>
  <c r="D44" i="2" s="1"/>
  <c r="F43" i="2"/>
  <c r="G42" i="2"/>
  <c r="D22" i="2"/>
  <c r="D23" i="1"/>
  <c r="G38" i="1"/>
  <c r="C29" i="1"/>
  <c r="E22" i="1"/>
  <c r="E23" i="1" s="1"/>
  <c r="D23" i="2" l="1"/>
  <c r="D35" i="2"/>
  <c r="E34" i="2" s="1"/>
  <c r="E35" i="2" s="1"/>
  <c r="D45" i="2"/>
  <c r="E44" i="2" s="1"/>
  <c r="H42" i="2"/>
  <c r="D24" i="2"/>
  <c r="E23" i="2" s="1"/>
  <c r="E24" i="2" s="1"/>
  <c r="F23" i="2" s="1"/>
  <c r="C49" i="1"/>
  <c r="D39" i="1"/>
  <c r="H38" i="1"/>
  <c r="F22" i="1"/>
  <c r="F23" i="1" s="1"/>
  <c r="E29" i="1"/>
  <c r="E45" i="2" l="1"/>
  <c r="F44" i="2" s="1"/>
  <c r="F45" i="2" s="1"/>
  <c r="G44" i="2" s="1"/>
  <c r="I42" i="2"/>
  <c r="F24" i="2"/>
  <c r="G23" i="2" s="1"/>
  <c r="E11" i="2"/>
  <c r="F11" i="2"/>
  <c r="E39" i="1"/>
  <c r="D49" i="1"/>
  <c r="I38" i="1"/>
  <c r="G22" i="1"/>
  <c r="G23" i="1" s="1"/>
  <c r="F29" i="1"/>
  <c r="G45" i="2" l="1"/>
  <c r="H44" i="2" s="1"/>
  <c r="H45" i="2" s="1"/>
  <c r="I44" i="2" s="1"/>
  <c r="J42" i="2"/>
  <c r="G24" i="2"/>
  <c r="H23" i="2" s="1"/>
  <c r="G11" i="2"/>
  <c r="E49" i="1"/>
  <c r="F39" i="1"/>
  <c r="F40" i="1" s="1"/>
  <c r="J38" i="1"/>
  <c r="H22" i="1"/>
  <c r="H23" i="1" s="1"/>
  <c r="G29" i="1"/>
  <c r="I45" i="2" l="1"/>
  <c r="J44" i="2" s="1"/>
  <c r="K42" i="2"/>
  <c r="H11" i="2"/>
  <c r="F49" i="1"/>
  <c r="G39" i="1"/>
  <c r="G40" i="1" s="1"/>
  <c r="K38" i="1"/>
  <c r="I22" i="1"/>
  <c r="I23" i="1" s="1"/>
  <c r="H29" i="1"/>
  <c r="J45" i="2" l="1"/>
  <c r="K44" i="2" s="1"/>
  <c r="L42" i="2"/>
  <c r="I11" i="2"/>
  <c r="H39" i="1"/>
  <c r="H40" i="1" s="1"/>
  <c r="G49" i="1"/>
  <c r="L38" i="1"/>
  <c r="J22" i="1"/>
  <c r="J23" i="1" s="1"/>
  <c r="I29" i="1"/>
  <c r="K45" i="2" l="1"/>
  <c r="L44" i="2" s="1"/>
  <c r="M42" i="2"/>
  <c r="J11" i="2"/>
  <c r="H49" i="1"/>
  <c r="I39" i="1"/>
  <c r="I40" i="1" s="1"/>
  <c r="M38" i="1"/>
  <c r="K22" i="1"/>
  <c r="K23" i="1" s="1"/>
  <c r="J29" i="1"/>
  <c r="L45" i="2" l="1"/>
  <c r="M44" i="2" s="1"/>
  <c r="K11" i="2"/>
  <c r="I49" i="1"/>
  <c r="J39" i="1"/>
  <c r="J40" i="1" s="1"/>
  <c r="L22" i="1"/>
  <c r="L23" i="1" s="1"/>
  <c r="N23" i="1" s="1"/>
  <c r="C27" i="1" s="1"/>
  <c r="K29" i="1"/>
  <c r="M45" i="2" l="1"/>
  <c r="L11" i="2"/>
  <c r="D27" i="1"/>
  <c r="J49" i="1"/>
  <c r="K39" i="1"/>
  <c r="K40" i="1" s="1"/>
  <c r="L29" i="1"/>
  <c r="D28" i="1" l="1"/>
  <c r="E27" i="1" s="1"/>
  <c r="M11" i="2"/>
  <c r="N11" i="2" s="1"/>
  <c r="D16" i="2" s="1"/>
  <c r="N10" i="2"/>
  <c r="C16" i="2" s="1"/>
  <c r="L39" i="1"/>
  <c r="L40" i="1" s="1"/>
  <c r="K49" i="1"/>
  <c r="E28" i="1" l="1"/>
  <c r="F27" i="1" s="1"/>
  <c r="F28" i="1" s="1"/>
  <c r="G27" i="1" s="1"/>
  <c r="G28" i="1" s="1"/>
  <c r="H27" i="1" s="1"/>
  <c r="H28" i="1" s="1"/>
  <c r="I27" i="1" s="1"/>
  <c r="L49" i="1"/>
  <c r="M39" i="1"/>
  <c r="M40" i="1" s="1"/>
  <c r="N40" i="1" s="1"/>
  <c r="C47" i="1" s="1"/>
  <c r="D47" i="1" s="1"/>
  <c r="D48" i="1" l="1"/>
  <c r="E47" i="1" s="1"/>
  <c r="F34" i="2"/>
  <c r="F35" i="2" s="1"/>
  <c r="H24" i="2"/>
  <c r="I23" i="2" s="1"/>
  <c r="I28" i="1"/>
  <c r="J27" i="1" s="1"/>
  <c r="M49" i="1"/>
  <c r="N39" i="1"/>
  <c r="I24" i="2" l="1"/>
  <c r="J23" i="2" s="1"/>
  <c r="E48" i="1"/>
  <c r="F47" i="1" s="1"/>
  <c r="F48" i="1" s="1"/>
  <c r="G47" i="1" s="1"/>
  <c r="G48" i="1" s="1"/>
  <c r="H47" i="1" s="1"/>
  <c r="J28" i="1"/>
  <c r="K27" i="1" s="1"/>
  <c r="G34" i="2" l="1"/>
  <c r="G35" i="2" s="1"/>
  <c r="J24" i="2"/>
  <c r="K23" i="2" s="1"/>
  <c r="H48" i="1"/>
  <c r="I47" i="1" s="1"/>
  <c r="K28" i="1"/>
  <c r="L27" i="1" s="1"/>
  <c r="K24" i="2" l="1"/>
  <c r="L23" i="2" s="1"/>
  <c r="I48" i="1"/>
  <c r="J47" i="1" s="1"/>
  <c r="L28" i="1"/>
  <c r="M27" i="1" s="1"/>
  <c r="H34" i="2" l="1"/>
  <c r="H35" i="2" s="1"/>
  <c r="L24" i="2"/>
  <c r="M23" i="2" s="1"/>
  <c r="O23" i="2" s="1"/>
  <c r="J48" i="1"/>
  <c r="K47" i="1" s="1"/>
  <c r="M28" i="1"/>
  <c r="N27" i="1" s="1"/>
  <c r="I34" i="2" l="1"/>
  <c r="I35" i="2" s="1"/>
  <c r="K48" i="1"/>
  <c r="L47" i="1"/>
  <c r="J34" i="2" l="1"/>
  <c r="J35" i="2" s="1"/>
  <c r="L48" i="1"/>
  <c r="M47" i="1" s="1"/>
  <c r="K34" i="2" l="1"/>
  <c r="K35" i="2" s="1"/>
  <c r="M48" i="1"/>
  <c r="N47" i="1"/>
  <c r="L34" i="2" l="1"/>
  <c r="L35" i="2" s="1"/>
  <c r="M34" i="2" l="1"/>
  <c r="O44" i="2" s="1"/>
</calcChain>
</file>

<file path=xl/sharedStrings.xml><?xml version="1.0" encoding="utf-8"?>
<sst xmlns="http://schemas.openxmlformats.org/spreadsheetml/2006/main" count="75" uniqueCount="49">
  <si>
    <t>Discount Rate</t>
  </si>
  <si>
    <t>Year</t>
  </si>
  <si>
    <t>Future Case Flow Amount</t>
  </si>
  <si>
    <t>0 (Today)</t>
  </si>
  <si>
    <t>Net Present Value</t>
  </si>
  <si>
    <t>Expect Cash Flow / Future Value</t>
  </si>
  <si>
    <t>Total</t>
  </si>
  <si>
    <t>Why is future money worth less?</t>
  </si>
  <si>
    <t>Expected inflation</t>
  </si>
  <si>
    <t>Preference for having and enjoying it now</t>
  </si>
  <si>
    <t>Or put another way; if you had it now, you could invest it at a certain rate and earn the interest</t>
  </si>
  <si>
    <t>Earned interest</t>
  </si>
  <si>
    <t>Bank Account Balance</t>
  </si>
  <si>
    <t>Payout</t>
  </si>
  <si>
    <t>I offer to take $8,722 now instead of you paying me $1,000 every year for next 10 years…</t>
  </si>
  <si>
    <t>Annuity Scenario</t>
  </si>
  <si>
    <t>Lump Sum Scenario</t>
  </si>
  <si>
    <t>I offer to take $6,753 now instead of you paying me $11,000 10 years from now</t>
  </si>
  <si>
    <t>Because if I took your $6,753 now, I could invest it at 5% and have $11,000 10 years from now</t>
  </si>
  <si>
    <t>Why is the $1,000/yr annuity in the 2nd example worth more than in NPV ($8,722) than the lump sum of $11,000 10 years from now ($6,753)?</t>
  </si>
  <si>
    <t>The annuity $11,000 payout, on average, comes sooner than the lump sum $11,000 payout. Still, $11,000 today is worth the most ($11,000!) since it's all received now.</t>
  </si>
  <si>
    <t>We don't know if we'll be around to enjoy future cash flows</t>
  </si>
  <si>
    <t>What determines the discount rate?</t>
  </si>
  <si>
    <t>For any of these amounts (except for the $11,000 today, which is not impacted by the discount rate), the higher the discount rate, the less future cash flows are worth</t>
  </si>
  <si>
    <t>The rate they can borrow at based on the company's risk level</t>
  </si>
  <si>
    <t>The rate they could earn on other investments at a similar risk level</t>
  </si>
  <si>
    <t>Future savings can generally be thought of as future cash flows</t>
  </si>
  <si>
    <t>Investment Today</t>
  </si>
  <si>
    <t>Future Annual Savings</t>
  </si>
  <si>
    <t>Expected Savings</t>
  </si>
  <si>
    <t>NPV ROI</t>
  </si>
  <si>
    <t>Simple ROI</t>
  </si>
  <si>
    <t>Interest</t>
  </si>
  <si>
    <t>Savings</t>
  </si>
  <si>
    <t>Keep in mind that this is ROI within 10 years; everything after 10 years is gravy on top of this! So this ROI is an underestimate of true ROI</t>
  </si>
  <si>
    <t>Another way of looking at it, I do the investment by taking a loan out for $5,000 at 5% (no capital cost)</t>
  </si>
  <si>
    <t>Another way of looking at it, I don't do the investment and decide to take $5,000 I already had and invest it at 5% and invest it</t>
  </si>
  <si>
    <t>I end up with $8,144 at the end of year 10</t>
  </si>
  <si>
    <t>In order to have a fair comparison, we need to set up a model where we'd invest the $1,000  in savings we're getting each year at 5%</t>
  </si>
  <si>
    <t>Cumulate Savings</t>
  </si>
  <si>
    <t>Interest on Savings</t>
  </si>
  <si>
    <t>Don't forget to also bake in the amount the investment is expected to be worth at the end of 10 years. You could bake in as a cash flow/sale at end of year 10.</t>
  </si>
  <si>
    <t>Because if I took your $8,722 now, I could invest it at 5%, pay myself the $1,000 each year, and end up with $0 left over (i.e. outside of the $1,000 I've been paying to myself each year)</t>
  </si>
  <si>
    <t>Future Lump Sum Amount</t>
  </si>
  <si>
    <t>Investment would payoff around year 6 and by end of year 10 you'd be up $4,433 (in year 10-11 money)</t>
  </si>
  <si>
    <t>Net present value</t>
  </si>
  <si>
    <t>Guess what $4,433 is in today's money? $2,722, the net present value we calculated above!</t>
  </si>
  <si>
    <t>Difference from investing at 5%</t>
  </si>
  <si>
    <t>If I go with proposed investment, I have $4,433 more at end of year 10 than if I'd just invested $5,000 at 5%. Does the $4,433 look familiar? It's the amount we calculated above!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</si>
</sst>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left"/>
    </xf>
    <xf numFmtId="9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6" fontId="0" fillId="0" borderId="0" xfId="0" applyNumberFormat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8" xfId="0" applyBorder="1"/>
    <xf numFmtId="0" fontId="0" fillId="0" borderId="5" xfId="0" applyBorder="1"/>
    <xf numFmtId="6" fontId="0" fillId="0" borderId="8" xfId="0" applyNumberFormat="1" applyBorder="1" applyAlignment="1">
      <alignment horizontal="center"/>
    </xf>
    <xf numFmtId="6" fontId="0" fillId="0" borderId="9" xfId="0" applyNumberFormat="1" applyBorder="1" applyAlignment="1">
      <alignment horizontal="center"/>
    </xf>
    <xf numFmtId="6" fontId="0" fillId="0" borderId="5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0" xfId="0" applyFont="1"/>
    <xf numFmtId="6" fontId="0" fillId="0" borderId="6" xfId="0" applyNumberFormat="1" applyBorder="1" applyAlignment="1">
      <alignment horizontal="center"/>
    </xf>
    <xf numFmtId="0" fontId="0" fillId="0" borderId="13" xfId="0" applyBorder="1"/>
    <xf numFmtId="3" fontId="0" fillId="0" borderId="0" xfId="0" applyNumberFormat="1"/>
    <xf numFmtId="3" fontId="0" fillId="0" borderId="8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6" fontId="0" fillId="0" borderId="11" xfId="0" applyNumberFormat="1" applyBorder="1" applyAlignment="1">
      <alignment horizontal="center"/>
    </xf>
    <xf numFmtId="6" fontId="0" fillId="0" borderId="12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17" xfId="0" applyBorder="1"/>
    <xf numFmtId="164" fontId="0" fillId="2" borderId="4" xfId="0" applyNumberFormat="1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8" fontId="0" fillId="0" borderId="0" xfId="0" applyNumberFormat="1"/>
    <xf numFmtId="10" fontId="0" fillId="0" borderId="0" xfId="0" applyNumberFormat="1"/>
    <xf numFmtId="165" fontId="0" fillId="0" borderId="0" xfId="0" applyNumberFormat="1"/>
    <xf numFmtId="164" fontId="0" fillId="0" borderId="0" xfId="0" applyNumberFormat="1" applyAlignment="1">
      <alignment horizontal="left"/>
    </xf>
    <xf numFmtId="164" fontId="0" fillId="2" borderId="0" xfId="0" applyNumberFormat="1" applyFill="1" applyAlignment="1">
      <alignment horizontal="left"/>
    </xf>
    <xf numFmtId="3" fontId="0" fillId="0" borderId="8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683C-2D78-48CB-AA64-93039CF55AC6}">
  <dimension ref="B1:N55"/>
  <sheetViews>
    <sheetView showGridLines="0" tabSelected="1" topLeftCell="A12" workbookViewId="0">
      <selection activeCell="B16" sqref="B16:N16"/>
    </sheetView>
  </sheetViews>
  <sheetFormatPr defaultRowHeight="15" x14ac:dyDescent="0.25"/>
  <cols>
    <col min="2" max="2" width="34" customWidth="1"/>
    <col min="3" max="3" width="16.28515625" customWidth="1"/>
    <col min="4" max="4" width="24.140625" bestFit="1" customWidth="1"/>
    <col min="5" max="13" width="15.85546875" customWidth="1"/>
  </cols>
  <sheetData>
    <row r="1" spans="2:14" hidden="1" x14ac:dyDescent="0.25"/>
    <row r="2" spans="2:14" hidden="1" x14ac:dyDescent="0.25">
      <c r="B2" t="s">
        <v>7</v>
      </c>
    </row>
    <row r="3" spans="2:14" hidden="1" x14ac:dyDescent="0.25">
      <c r="C3" t="s">
        <v>9</v>
      </c>
    </row>
    <row r="4" spans="2:14" hidden="1" x14ac:dyDescent="0.25">
      <c r="C4" t="s">
        <v>21</v>
      </c>
    </row>
    <row r="5" spans="2:14" hidden="1" x14ac:dyDescent="0.25">
      <c r="C5" t="s">
        <v>8</v>
      </c>
    </row>
    <row r="6" spans="2:14" hidden="1" x14ac:dyDescent="0.25">
      <c r="C6" t="s">
        <v>10</v>
      </c>
    </row>
    <row r="7" spans="2:14" hidden="1" x14ac:dyDescent="0.25"/>
    <row r="8" spans="2:14" hidden="1" x14ac:dyDescent="0.25">
      <c r="B8" t="s">
        <v>22</v>
      </c>
    </row>
    <row r="9" spans="2:14" hidden="1" x14ac:dyDescent="0.25">
      <c r="C9" t="s">
        <v>8</v>
      </c>
    </row>
    <row r="10" spans="2:14" hidden="1" x14ac:dyDescent="0.25">
      <c r="C10" t="s">
        <v>24</v>
      </c>
    </row>
    <row r="11" spans="2:14" hidden="1" x14ac:dyDescent="0.25">
      <c r="C11" t="s">
        <v>25</v>
      </c>
    </row>
    <row r="13" spans="2:14" x14ac:dyDescent="0.25">
      <c r="B13" s="1" t="s">
        <v>0</v>
      </c>
      <c r="C13" s="2">
        <v>0.05</v>
      </c>
    </row>
    <row r="14" spans="2:14" x14ac:dyDescent="0.25">
      <c r="B14" t="s">
        <v>43</v>
      </c>
      <c r="C14" s="4">
        <v>11000</v>
      </c>
    </row>
    <row r="15" spans="2:14" ht="15.75" thickBot="1" x14ac:dyDescent="0.3"/>
    <row r="16" spans="2:14" ht="15.75" thickBot="1" x14ac:dyDescent="0.3">
      <c r="B16" s="52" t="s">
        <v>16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4"/>
    </row>
    <row r="18" spans="2:14" x14ac:dyDescent="0.25">
      <c r="B18" s="16" t="s">
        <v>17</v>
      </c>
    </row>
    <row r="20" spans="2:14" x14ac:dyDescent="0.25">
      <c r="C20" s="55" t="s">
        <v>1</v>
      </c>
      <c r="D20" s="56"/>
      <c r="E20" s="56"/>
      <c r="F20" s="56"/>
      <c r="G20" s="56"/>
      <c r="H20" s="56"/>
      <c r="I20" s="56"/>
      <c r="J20" s="56"/>
      <c r="K20" s="56"/>
      <c r="L20" s="56"/>
      <c r="M20" s="57"/>
    </row>
    <row r="21" spans="2:14" s="3" customFormat="1" x14ac:dyDescent="0.25">
      <c r="C21" s="5" t="s">
        <v>3</v>
      </c>
      <c r="D21" s="6">
        <v>1</v>
      </c>
      <c r="E21" s="6">
        <f>D21+1</f>
        <v>2</v>
      </c>
      <c r="F21" s="6">
        <f t="shared" ref="F21:M21" si="0">E21+1</f>
        <v>3</v>
      </c>
      <c r="G21" s="6">
        <f t="shared" si="0"/>
        <v>4</v>
      </c>
      <c r="H21" s="6">
        <f t="shared" si="0"/>
        <v>5</v>
      </c>
      <c r="I21" s="6">
        <f t="shared" si="0"/>
        <v>6</v>
      </c>
      <c r="J21" s="6">
        <f t="shared" si="0"/>
        <v>7</v>
      </c>
      <c r="K21" s="6">
        <f t="shared" si="0"/>
        <v>8</v>
      </c>
      <c r="L21" s="6">
        <f t="shared" si="0"/>
        <v>9</v>
      </c>
      <c r="M21" s="6">
        <f t="shared" si="0"/>
        <v>10</v>
      </c>
      <c r="N21" s="15" t="s">
        <v>6</v>
      </c>
    </row>
    <row r="22" spans="2:14" x14ac:dyDescent="0.25">
      <c r="B22" s="10" t="s">
        <v>5</v>
      </c>
      <c r="C22" s="12">
        <v>0</v>
      </c>
      <c r="D22" s="13">
        <f>C22</f>
        <v>0</v>
      </c>
      <c r="E22" s="13">
        <f t="shared" ref="E22:L22" si="1">D22</f>
        <v>0</v>
      </c>
      <c r="F22" s="13">
        <f t="shared" si="1"/>
        <v>0</v>
      </c>
      <c r="G22" s="13">
        <f t="shared" si="1"/>
        <v>0</v>
      </c>
      <c r="H22" s="13">
        <f t="shared" si="1"/>
        <v>0</v>
      </c>
      <c r="I22" s="13">
        <f t="shared" si="1"/>
        <v>0</v>
      </c>
      <c r="J22" s="13">
        <f t="shared" si="1"/>
        <v>0</v>
      </c>
      <c r="K22" s="13">
        <f t="shared" si="1"/>
        <v>0</v>
      </c>
      <c r="L22" s="13">
        <f t="shared" si="1"/>
        <v>0</v>
      </c>
      <c r="M22" s="13">
        <f>C14</f>
        <v>11000</v>
      </c>
      <c r="N22" s="36">
        <f>SUM(C22:M22)</f>
        <v>11000</v>
      </c>
    </row>
    <row r="23" spans="2:14" x14ac:dyDescent="0.25">
      <c r="B23" s="11" t="s">
        <v>4</v>
      </c>
      <c r="C23" s="14">
        <v>0</v>
      </c>
      <c r="D23" s="17">
        <f>D22/((1+$C$13)^D21)</f>
        <v>0</v>
      </c>
      <c r="E23" s="17">
        <f t="shared" ref="E23" si="2">E22/((1+$C$13)^E21)</f>
        <v>0</v>
      </c>
      <c r="F23" s="17">
        <f t="shared" ref="F23" si="3">F22/((1+$C$13)^F21)</f>
        <v>0</v>
      </c>
      <c r="G23" s="17">
        <f t="shared" ref="G23" si="4">G22/((1+$C$13)^G21)</f>
        <v>0</v>
      </c>
      <c r="H23" s="17">
        <f t="shared" ref="H23" si="5">H22/((1+$C$13)^H21)</f>
        <v>0</v>
      </c>
      <c r="I23" s="17">
        <f t="shared" ref="I23" si="6">I22/((1+$C$13)^I21)</f>
        <v>0</v>
      </c>
      <c r="J23" s="17">
        <f t="shared" ref="J23" si="7">J22/((1+$C$13)^J21)</f>
        <v>0</v>
      </c>
      <c r="K23" s="17">
        <f t="shared" ref="K23" si="8">K22/((1+$C$13)^K21)</f>
        <v>0</v>
      </c>
      <c r="L23" s="17">
        <f t="shared" ref="L23" si="9">L22/((1+$C$13)^L21)</f>
        <v>0</v>
      </c>
      <c r="M23" s="17">
        <f>M22/((1+$C$13)^M21)</f>
        <v>6753.0457889483523</v>
      </c>
      <c r="N23" s="37">
        <f>SUM(C23:M23)</f>
        <v>6753.0457889483523</v>
      </c>
    </row>
    <row r="24" spans="2:14" x14ac:dyDescent="0.25">
      <c r="M24" s="44"/>
      <c r="N24" s="3"/>
    </row>
    <row r="25" spans="2:14" x14ac:dyDescent="0.25">
      <c r="B25" s="16" t="s">
        <v>18</v>
      </c>
      <c r="N25" s="3"/>
    </row>
    <row r="26" spans="2:14" x14ac:dyDescent="0.25">
      <c r="N26" s="3"/>
    </row>
    <row r="27" spans="2:14" x14ac:dyDescent="0.25">
      <c r="B27" t="s">
        <v>12</v>
      </c>
      <c r="C27" s="26">
        <f>N23</f>
        <v>6753.0457889483523</v>
      </c>
      <c r="D27" s="26">
        <f>C27+C28-C29</f>
        <v>6753.0457889483523</v>
      </c>
      <c r="E27" s="26">
        <f>D27+D28-D29</f>
        <v>7090.6980783957697</v>
      </c>
      <c r="F27" s="26">
        <f t="shared" ref="F27:M27" si="10">E27+E28-E29</f>
        <v>7445.2329823155578</v>
      </c>
      <c r="G27" s="26">
        <f t="shared" si="10"/>
        <v>7817.4946314313356</v>
      </c>
      <c r="H27" s="26">
        <f t="shared" si="10"/>
        <v>8208.3693630029029</v>
      </c>
      <c r="I27" s="26">
        <f t="shared" si="10"/>
        <v>8618.7878311530476</v>
      </c>
      <c r="J27" s="26">
        <f t="shared" si="10"/>
        <v>9049.7272227107005</v>
      </c>
      <c r="K27" s="26">
        <f t="shared" si="10"/>
        <v>9502.2135838462364</v>
      </c>
      <c r="L27" s="26">
        <f t="shared" si="10"/>
        <v>9977.3242630385485</v>
      </c>
      <c r="M27" s="26">
        <f t="shared" si="10"/>
        <v>10476.190476190475</v>
      </c>
      <c r="N27" s="26">
        <f>M27+M28-M29</f>
        <v>0</v>
      </c>
    </row>
    <row r="28" spans="2:14" x14ac:dyDescent="0.25">
      <c r="B28" t="s">
        <v>11</v>
      </c>
      <c r="C28" s="26"/>
      <c r="D28" s="26">
        <f>D27*$C$13</f>
        <v>337.65228944741762</v>
      </c>
      <c r="E28" s="26">
        <f t="shared" ref="E28:M28" si="11">E27*$C$13</f>
        <v>354.53490391978852</v>
      </c>
      <c r="F28" s="26">
        <f t="shared" si="11"/>
        <v>372.26164911577791</v>
      </c>
      <c r="G28" s="26">
        <f t="shared" si="11"/>
        <v>390.87473157156683</v>
      </c>
      <c r="H28" s="26">
        <f t="shared" si="11"/>
        <v>410.41846815014515</v>
      </c>
      <c r="I28" s="26">
        <f t="shared" si="11"/>
        <v>430.93939155765241</v>
      </c>
      <c r="J28" s="26">
        <f t="shared" si="11"/>
        <v>452.48636113553505</v>
      </c>
      <c r="K28" s="26">
        <f t="shared" si="11"/>
        <v>475.11067919231186</v>
      </c>
      <c r="L28" s="26">
        <f t="shared" si="11"/>
        <v>498.86621315192747</v>
      </c>
      <c r="M28" s="26">
        <f t="shared" si="11"/>
        <v>523.80952380952374</v>
      </c>
      <c r="N28" s="27"/>
    </row>
    <row r="29" spans="2:14" x14ac:dyDescent="0.25">
      <c r="B29" t="s">
        <v>13</v>
      </c>
      <c r="C29" s="26">
        <f>C22</f>
        <v>0</v>
      </c>
      <c r="D29" s="26">
        <f t="shared" ref="D29:L29" si="12">D22</f>
        <v>0</v>
      </c>
      <c r="E29" s="26">
        <f t="shared" si="12"/>
        <v>0</v>
      </c>
      <c r="F29" s="26">
        <f t="shared" si="12"/>
        <v>0</v>
      </c>
      <c r="G29" s="26">
        <f t="shared" si="12"/>
        <v>0</v>
      </c>
      <c r="H29" s="26">
        <f t="shared" si="12"/>
        <v>0</v>
      </c>
      <c r="I29" s="26">
        <f t="shared" si="12"/>
        <v>0</v>
      </c>
      <c r="J29" s="26">
        <f t="shared" si="12"/>
        <v>0</v>
      </c>
      <c r="K29" s="26">
        <f t="shared" si="12"/>
        <v>0</v>
      </c>
      <c r="L29" s="26">
        <f t="shared" si="12"/>
        <v>0</v>
      </c>
      <c r="M29" s="26">
        <f>M22</f>
        <v>11000</v>
      </c>
      <c r="N29" s="27"/>
    </row>
    <row r="30" spans="2:14" ht="15.75" thickBot="1" x14ac:dyDescent="0.3"/>
    <row r="31" spans="2:14" ht="15.75" thickBot="1" x14ac:dyDescent="0.3">
      <c r="B31" s="52" t="s">
        <v>15</v>
      </c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4"/>
    </row>
    <row r="33" spans="2:14" x14ac:dyDescent="0.25">
      <c r="B33" t="s">
        <v>2</v>
      </c>
      <c r="C33" s="4">
        <v>1000</v>
      </c>
    </row>
    <row r="35" spans="2:14" x14ac:dyDescent="0.25">
      <c r="B35" s="16" t="s">
        <v>14</v>
      </c>
    </row>
    <row r="37" spans="2:14" x14ac:dyDescent="0.25">
      <c r="C37" s="55" t="s">
        <v>1</v>
      </c>
      <c r="D37" s="56"/>
      <c r="E37" s="56"/>
      <c r="F37" s="56"/>
      <c r="G37" s="56"/>
      <c r="H37" s="56"/>
      <c r="I37" s="56"/>
      <c r="J37" s="56"/>
      <c r="K37" s="56"/>
      <c r="L37" s="56"/>
      <c r="M37" s="57"/>
    </row>
    <row r="38" spans="2:14" x14ac:dyDescent="0.25">
      <c r="B38" s="3"/>
      <c r="C38" s="5" t="s">
        <v>3</v>
      </c>
      <c r="D38" s="6">
        <v>1</v>
      </c>
      <c r="E38" s="6">
        <f>D38+1</f>
        <v>2</v>
      </c>
      <c r="F38" s="6">
        <f t="shared" ref="F38:M38" si="13">E38+1</f>
        <v>3</v>
      </c>
      <c r="G38" s="6">
        <f t="shared" si="13"/>
        <v>4</v>
      </c>
      <c r="H38" s="6">
        <f t="shared" si="13"/>
        <v>5</v>
      </c>
      <c r="I38" s="6">
        <f t="shared" si="13"/>
        <v>6</v>
      </c>
      <c r="J38" s="6">
        <f t="shared" si="13"/>
        <v>7</v>
      </c>
      <c r="K38" s="6">
        <f t="shared" si="13"/>
        <v>8</v>
      </c>
      <c r="L38" s="6">
        <f t="shared" si="13"/>
        <v>9</v>
      </c>
      <c r="M38" s="6">
        <f t="shared" si="13"/>
        <v>10</v>
      </c>
      <c r="N38" s="15" t="s">
        <v>6</v>
      </c>
    </row>
    <row r="39" spans="2:14" x14ac:dyDescent="0.25">
      <c r="B39" s="10" t="s">
        <v>5</v>
      </c>
      <c r="C39" s="28">
        <f>C33</f>
        <v>1000</v>
      </c>
      <c r="D39" s="29">
        <f>C39</f>
        <v>1000</v>
      </c>
      <c r="E39" s="29">
        <f t="shared" ref="E39:M39" si="14">D39</f>
        <v>1000</v>
      </c>
      <c r="F39" s="29">
        <f t="shared" si="14"/>
        <v>1000</v>
      </c>
      <c r="G39" s="29">
        <f t="shared" si="14"/>
        <v>1000</v>
      </c>
      <c r="H39" s="29">
        <f t="shared" si="14"/>
        <v>1000</v>
      </c>
      <c r="I39" s="29">
        <f t="shared" si="14"/>
        <v>1000</v>
      </c>
      <c r="J39" s="29">
        <f t="shared" si="14"/>
        <v>1000</v>
      </c>
      <c r="K39" s="29">
        <f t="shared" si="14"/>
        <v>1000</v>
      </c>
      <c r="L39" s="29">
        <f t="shared" si="14"/>
        <v>1000</v>
      </c>
      <c r="M39" s="30">
        <f t="shared" si="14"/>
        <v>1000</v>
      </c>
      <c r="N39" s="30">
        <f>SUM(C39:M39)</f>
        <v>11000</v>
      </c>
    </row>
    <row r="40" spans="2:14" x14ac:dyDescent="0.25">
      <c r="B40" s="11" t="s">
        <v>4</v>
      </c>
      <c r="C40" s="31">
        <v>1000</v>
      </c>
      <c r="D40" s="32">
        <f>D39/((1+$C$13)^D38)</f>
        <v>952.38095238095229</v>
      </c>
      <c r="E40" s="32">
        <f>E39/((1+$C$13)^E38)</f>
        <v>907.02947845804988</v>
      </c>
      <c r="F40" s="32">
        <f t="shared" ref="F40:M40" si="15">F39/((1+$C$13)^F38)</f>
        <v>863.83759853147603</v>
      </c>
      <c r="G40" s="32">
        <f t="shared" si="15"/>
        <v>822.70247479188197</v>
      </c>
      <c r="H40" s="32">
        <f t="shared" si="15"/>
        <v>783.526166468459</v>
      </c>
      <c r="I40" s="32">
        <f t="shared" si="15"/>
        <v>746.2153966366277</v>
      </c>
      <c r="J40" s="32">
        <f t="shared" si="15"/>
        <v>710.68133013012141</v>
      </c>
      <c r="K40" s="32">
        <f t="shared" si="15"/>
        <v>676.83936202868722</v>
      </c>
      <c r="L40" s="32">
        <f t="shared" si="15"/>
        <v>644.60891621779729</v>
      </c>
      <c r="M40" s="33">
        <f t="shared" si="15"/>
        <v>613.91325354075934</v>
      </c>
      <c r="N40" s="33">
        <f>SUM(C40:M40)</f>
        <v>8721.7349291848132</v>
      </c>
    </row>
    <row r="41" spans="2:14" x14ac:dyDescent="0.25"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</row>
    <row r="42" spans="2:14" x14ac:dyDescent="0.25"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</row>
    <row r="43" spans="2:14" x14ac:dyDescent="0.25">
      <c r="B43" s="16" t="s">
        <v>42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</row>
    <row r="44" spans="2:14" x14ac:dyDescent="0.25">
      <c r="B44" s="16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</row>
    <row r="45" spans="2:14" x14ac:dyDescent="0.25">
      <c r="C45" s="49" t="s">
        <v>1</v>
      </c>
      <c r="D45" s="50"/>
      <c r="E45" s="50"/>
      <c r="F45" s="50"/>
      <c r="G45" s="50"/>
      <c r="H45" s="50"/>
      <c r="I45" s="50"/>
      <c r="J45" s="50"/>
      <c r="K45" s="50"/>
      <c r="L45" s="50"/>
      <c r="M45" s="51"/>
    </row>
    <row r="46" spans="2:14" x14ac:dyDescent="0.25">
      <c r="C46" s="23" t="s">
        <v>3</v>
      </c>
      <c r="D46" s="24">
        <v>1</v>
      </c>
      <c r="E46" s="24">
        <f>D46+1</f>
        <v>2</v>
      </c>
      <c r="F46" s="24">
        <f t="shared" ref="F46:M46" si="16">E46+1</f>
        <v>3</v>
      </c>
      <c r="G46" s="24">
        <f t="shared" si="16"/>
        <v>4</v>
      </c>
      <c r="H46" s="24">
        <f t="shared" si="16"/>
        <v>5</v>
      </c>
      <c r="I46" s="24">
        <f t="shared" si="16"/>
        <v>6</v>
      </c>
      <c r="J46" s="24">
        <f t="shared" si="16"/>
        <v>7</v>
      </c>
      <c r="K46" s="24">
        <f t="shared" si="16"/>
        <v>8</v>
      </c>
      <c r="L46" s="24">
        <f t="shared" si="16"/>
        <v>9</v>
      </c>
      <c r="M46" s="25">
        <f t="shared" si="16"/>
        <v>10</v>
      </c>
    </row>
    <row r="47" spans="2:14" x14ac:dyDescent="0.25">
      <c r="B47" s="8" t="s">
        <v>12</v>
      </c>
      <c r="C47" s="28">
        <f>N40</f>
        <v>8721.7349291848132</v>
      </c>
      <c r="D47" s="29">
        <f>C47+C48-C49</f>
        <v>7721.7349291848132</v>
      </c>
      <c r="E47" s="29">
        <f>D47+D48-D49</f>
        <v>7107.8216756440543</v>
      </c>
      <c r="F47" s="29">
        <f t="shared" ref="F47:M47" si="17">E47+E48-E49</f>
        <v>6463.2127594262565</v>
      </c>
      <c r="G47" s="29">
        <f t="shared" si="17"/>
        <v>5786.3733973975695</v>
      </c>
      <c r="H47" s="29">
        <f t="shared" si="17"/>
        <v>5075.6920672674478</v>
      </c>
      <c r="I47" s="29">
        <f t="shared" si="17"/>
        <v>4329.4766706308201</v>
      </c>
      <c r="J47" s="29">
        <f t="shared" si="17"/>
        <v>3545.9505041623615</v>
      </c>
      <c r="K47" s="29">
        <f t="shared" si="17"/>
        <v>2723.2480293704798</v>
      </c>
      <c r="L47" s="29">
        <f t="shared" si="17"/>
        <v>1859.4104308390038</v>
      </c>
      <c r="M47" s="30">
        <f t="shared" si="17"/>
        <v>952.38095238095389</v>
      </c>
      <c r="N47" s="26">
        <f>M47+M48-M49</f>
        <v>1.5916157281026244E-12</v>
      </c>
    </row>
    <row r="48" spans="2:14" x14ac:dyDescent="0.25">
      <c r="B48" s="18" t="s">
        <v>11</v>
      </c>
      <c r="C48" s="34"/>
      <c r="D48" s="26">
        <f>D47*$C$13</f>
        <v>386.08674645924066</v>
      </c>
      <c r="E48" s="26">
        <f t="shared" ref="E48:M48" si="18">E47*$C$13</f>
        <v>355.39108378220271</v>
      </c>
      <c r="F48" s="26">
        <f t="shared" si="18"/>
        <v>323.16063797131284</v>
      </c>
      <c r="G48" s="26">
        <f t="shared" si="18"/>
        <v>289.31866986987848</v>
      </c>
      <c r="H48" s="26">
        <f t="shared" si="18"/>
        <v>253.78460336337241</v>
      </c>
      <c r="I48" s="26">
        <f t="shared" si="18"/>
        <v>216.473833531541</v>
      </c>
      <c r="J48" s="26">
        <f t="shared" si="18"/>
        <v>177.29752520811809</v>
      </c>
      <c r="K48" s="26">
        <f t="shared" si="18"/>
        <v>136.162401468524</v>
      </c>
      <c r="L48" s="26">
        <f t="shared" si="18"/>
        <v>92.970521541950191</v>
      </c>
      <c r="M48" s="35">
        <f t="shared" si="18"/>
        <v>47.619047619047699</v>
      </c>
      <c r="N48" s="26"/>
    </row>
    <row r="49" spans="2:14" x14ac:dyDescent="0.25">
      <c r="B49" s="9" t="s">
        <v>13</v>
      </c>
      <c r="C49" s="31">
        <f>C39</f>
        <v>1000</v>
      </c>
      <c r="D49" s="32">
        <f t="shared" ref="D49:M49" si="19">D39</f>
        <v>1000</v>
      </c>
      <c r="E49" s="32">
        <f t="shared" si="19"/>
        <v>1000</v>
      </c>
      <c r="F49" s="32">
        <f t="shared" si="19"/>
        <v>1000</v>
      </c>
      <c r="G49" s="32">
        <f t="shared" si="19"/>
        <v>1000</v>
      </c>
      <c r="H49" s="32">
        <f t="shared" si="19"/>
        <v>1000</v>
      </c>
      <c r="I49" s="32">
        <f t="shared" si="19"/>
        <v>1000</v>
      </c>
      <c r="J49" s="32">
        <f t="shared" si="19"/>
        <v>1000</v>
      </c>
      <c r="K49" s="32">
        <f t="shared" si="19"/>
        <v>1000</v>
      </c>
      <c r="L49" s="32">
        <f t="shared" si="19"/>
        <v>1000</v>
      </c>
      <c r="M49" s="33">
        <f t="shared" si="19"/>
        <v>1000</v>
      </c>
      <c r="N49" s="26"/>
    </row>
    <row r="50" spans="2:14" ht="15.75" thickBot="1" x14ac:dyDescent="0.3"/>
    <row r="51" spans="2:14" ht="15.75" thickBot="1" x14ac:dyDescent="0.3">
      <c r="B51" s="52" t="s">
        <v>19</v>
      </c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4"/>
    </row>
    <row r="53" spans="2:14" x14ac:dyDescent="0.25">
      <c r="B53" t="s">
        <v>20</v>
      </c>
    </row>
    <row r="55" spans="2:14" x14ac:dyDescent="0.25">
      <c r="B55" t="s">
        <v>23</v>
      </c>
    </row>
  </sheetData>
  <mergeCells count="6">
    <mergeCell ref="C45:M45"/>
    <mergeCell ref="B51:N51"/>
    <mergeCell ref="C20:M20"/>
    <mergeCell ref="B16:N16"/>
    <mergeCell ref="B31:N31"/>
    <mergeCell ref="C37:M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6A2E5-4739-4124-8887-79905444B65B}">
  <dimension ref="B2:Q49"/>
  <sheetViews>
    <sheetView showGridLines="0" workbookViewId="0">
      <selection activeCell="B11" sqref="B11"/>
    </sheetView>
  </sheetViews>
  <sheetFormatPr defaultRowHeight="15" x14ac:dyDescent="0.25"/>
  <cols>
    <col min="2" max="2" width="34" customWidth="1"/>
    <col min="3" max="14" width="13.42578125" customWidth="1"/>
    <col min="16" max="17" width="11.28515625" style="3" customWidth="1"/>
  </cols>
  <sheetData>
    <row r="2" spans="2:15" x14ac:dyDescent="0.25">
      <c r="B2" t="s">
        <v>26</v>
      </c>
    </row>
    <row r="4" spans="2:15" x14ac:dyDescent="0.25">
      <c r="B4" s="1" t="s">
        <v>0</v>
      </c>
      <c r="C4" s="2">
        <v>0.05</v>
      </c>
      <c r="M4" s="45"/>
    </row>
    <row r="5" spans="2:15" x14ac:dyDescent="0.25">
      <c r="B5" s="1" t="s">
        <v>27</v>
      </c>
      <c r="C5" s="4">
        <v>5000</v>
      </c>
      <c r="M5" s="45"/>
    </row>
    <row r="6" spans="2:15" x14ac:dyDescent="0.25">
      <c r="B6" t="s">
        <v>28</v>
      </c>
      <c r="C6" s="4">
        <v>1000</v>
      </c>
    </row>
    <row r="7" spans="2:15" x14ac:dyDescent="0.25">
      <c r="M7" s="46"/>
    </row>
    <row r="8" spans="2:15" x14ac:dyDescent="0.25">
      <c r="C8" s="55" t="s">
        <v>1</v>
      </c>
      <c r="D8" s="56"/>
      <c r="E8" s="56"/>
      <c r="F8" s="56"/>
      <c r="G8" s="56"/>
      <c r="H8" s="56"/>
      <c r="I8" s="56"/>
      <c r="J8" s="56"/>
      <c r="K8" s="56"/>
      <c r="L8" s="56"/>
      <c r="M8" s="57"/>
    </row>
    <row r="9" spans="2:15" x14ac:dyDescent="0.25">
      <c r="B9" s="3"/>
      <c r="C9" s="5" t="s">
        <v>3</v>
      </c>
      <c r="D9" s="6">
        <v>1</v>
      </c>
      <c r="E9" s="6">
        <f>D9+1</f>
        <v>2</v>
      </c>
      <c r="F9" s="6">
        <f t="shared" ref="F9:M9" si="0">E9+1</f>
        <v>3</v>
      </c>
      <c r="G9" s="6">
        <f t="shared" si="0"/>
        <v>4</v>
      </c>
      <c r="H9" s="6">
        <f t="shared" si="0"/>
        <v>5</v>
      </c>
      <c r="I9" s="6">
        <f t="shared" si="0"/>
        <v>6</v>
      </c>
      <c r="J9" s="6">
        <f t="shared" si="0"/>
        <v>7</v>
      </c>
      <c r="K9" s="6">
        <f t="shared" si="0"/>
        <v>8</v>
      </c>
      <c r="L9" s="6">
        <f t="shared" si="0"/>
        <v>9</v>
      </c>
      <c r="M9" s="6">
        <f t="shared" si="0"/>
        <v>10</v>
      </c>
      <c r="N9" s="15" t="s">
        <v>6</v>
      </c>
    </row>
    <row r="10" spans="2:15" x14ac:dyDescent="0.25">
      <c r="B10" s="10" t="s">
        <v>29</v>
      </c>
      <c r="C10" s="28">
        <f>-1*C5</f>
        <v>-5000</v>
      </c>
      <c r="D10" s="29">
        <f>$C$6</f>
        <v>1000</v>
      </c>
      <c r="E10" s="29">
        <f t="shared" ref="E10:M10" si="1">$C$6</f>
        <v>1000</v>
      </c>
      <c r="F10" s="29">
        <f t="shared" si="1"/>
        <v>1000</v>
      </c>
      <c r="G10" s="29">
        <f t="shared" si="1"/>
        <v>1000</v>
      </c>
      <c r="H10" s="29">
        <f t="shared" si="1"/>
        <v>1000</v>
      </c>
      <c r="I10" s="29">
        <f t="shared" si="1"/>
        <v>1000</v>
      </c>
      <c r="J10" s="29">
        <f t="shared" si="1"/>
        <v>1000</v>
      </c>
      <c r="K10" s="29">
        <f t="shared" si="1"/>
        <v>1000</v>
      </c>
      <c r="L10" s="29">
        <f t="shared" si="1"/>
        <v>1000</v>
      </c>
      <c r="M10" s="29">
        <f t="shared" si="1"/>
        <v>1000</v>
      </c>
      <c r="N10" s="38">
        <f>SUM(C10:M10)</f>
        <v>5000</v>
      </c>
      <c r="O10" s="27"/>
    </row>
    <row r="11" spans="2:15" x14ac:dyDescent="0.25">
      <c r="B11" s="11" t="s">
        <v>4</v>
      </c>
      <c r="C11" s="31">
        <f>C10</f>
        <v>-5000</v>
      </c>
      <c r="D11" s="32">
        <f>D10/((1+$C$4)^D9)</f>
        <v>952.38095238095229</v>
      </c>
      <c r="E11" s="32">
        <f t="shared" ref="E11:M11" si="2">E10/((1+$C$4)^E9)</f>
        <v>907.02947845804988</v>
      </c>
      <c r="F11" s="32">
        <f t="shared" si="2"/>
        <v>863.83759853147603</v>
      </c>
      <c r="G11" s="32">
        <f t="shared" si="2"/>
        <v>822.70247479188197</v>
      </c>
      <c r="H11" s="32">
        <f t="shared" si="2"/>
        <v>783.526166468459</v>
      </c>
      <c r="I11" s="32">
        <f t="shared" si="2"/>
        <v>746.2153966366277</v>
      </c>
      <c r="J11" s="32">
        <f t="shared" si="2"/>
        <v>710.68133013012141</v>
      </c>
      <c r="K11" s="32">
        <f t="shared" si="2"/>
        <v>676.83936202868722</v>
      </c>
      <c r="L11" s="32">
        <f t="shared" si="2"/>
        <v>644.60891621779729</v>
      </c>
      <c r="M11" s="32">
        <f t="shared" si="2"/>
        <v>613.91325354075934</v>
      </c>
      <c r="N11" s="39">
        <f>SUM(C11:M11)</f>
        <v>2721.7349291848122</v>
      </c>
    </row>
    <row r="12" spans="2:15" x14ac:dyDescent="0.25"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2:15" x14ac:dyDescent="0.25">
      <c r="B13" s="1" t="s">
        <v>34</v>
      </c>
      <c r="C13" s="3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2:15" x14ac:dyDescent="0.25">
      <c r="B14" s="3"/>
      <c r="C14" s="3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7"/>
    </row>
    <row r="15" spans="2:15" x14ac:dyDescent="0.25">
      <c r="C15" s="3" t="s">
        <v>31</v>
      </c>
      <c r="D15" s="3" t="s">
        <v>30</v>
      </c>
      <c r="E15" s="19"/>
      <c r="F15" s="19"/>
      <c r="G15" s="19"/>
      <c r="H15" s="19"/>
      <c r="I15" s="19"/>
      <c r="J15" s="19"/>
      <c r="K15" s="19"/>
      <c r="L15" s="19"/>
      <c r="M15" s="19"/>
    </row>
    <row r="16" spans="2:15" x14ac:dyDescent="0.25">
      <c r="C16" s="40">
        <f>N10/C5</f>
        <v>1</v>
      </c>
      <c r="D16" s="40">
        <f>N11/C5</f>
        <v>0.54434698583696239</v>
      </c>
      <c r="E16" s="19"/>
      <c r="F16" s="19"/>
      <c r="G16" s="19"/>
      <c r="H16" s="19"/>
      <c r="I16" s="19"/>
      <c r="J16" s="19"/>
      <c r="K16" s="19"/>
      <c r="L16" s="19"/>
      <c r="M16" s="19"/>
    </row>
    <row r="17" spans="2:15" x14ac:dyDescent="0.25"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 spans="2:15" x14ac:dyDescent="0.25">
      <c r="B18" t="s">
        <v>35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</row>
    <row r="19" spans="2:15" x14ac:dyDescent="0.25"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</row>
    <row r="20" spans="2:15" x14ac:dyDescent="0.25">
      <c r="C20" s="49" t="s">
        <v>1</v>
      </c>
      <c r="D20" s="50"/>
      <c r="E20" s="50"/>
      <c r="F20" s="50"/>
      <c r="G20" s="50"/>
      <c r="H20" s="50"/>
      <c r="I20" s="50"/>
      <c r="J20" s="50"/>
      <c r="K20" s="50"/>
      <c r="L20" s="50"/>
      <c r="M20" s="51"/>
    </row>
    <row r="21" spans="2:15" x14ac:dyDescent="0.25">
      <c r="C21" s="20" t="s">
        <v>3</v>
      </c>
      <c r="D21" s="21">
        <v>1</v>
      </c>
      <c r="E21" s="21">
        <f>D21+1</f>
        <v>2</v>
      </c>
      <c r="F21" s="21">
        <f t="shared" ref="F21:M21" si="3">E21+1</f>
        <v>3</v>
      </c>
      <c r="G21" s="21">
        <f t="shared" si="3"/>
        <v>4</v>
      </c>
      <c r="H21" s="21">
        <f t="shared" si="3"/>
        <v>5</v>
      </c>
      <c r="I21" s="21">
        <f t="shared" si="3"/>
        <v>6</v>
      </c>
      <c r="J21" s="21">
        <f t="shared" si="3"/>
        <v>7</v>
      </c>
      <c r="K21" s="21">
        <f t="shared" si="3"/>
        <v>8</v>
      </c>
      <c r="L21" s="21">
        <f t="shared" si="3"/>
        <v>9</v>
      </c>
      <c r="M21" s="22">
        <f t="shared" si="3"/>
        <v>10</v>
      </c>
    </row>
    <row r="22" spans="2:15" x14ac:dyDescent="0.25">
      <c r="B22" s="10" t="s">
        <v>33</v>
      </c>
      <c r="C22" s="28">
        <v>0</v>
      </c>
      <c r="D22" s="29">
        <f t="shared" ref="D22:M22" si="4">D10</f>
        <v>1000</v>
      </c>
      <c r="E22" s="29">
        <f t="shared" si="4"/>
        <v>1000</v>
      </c>
      <c r="F22" s="29">
        <f t="shared" si="4"/>
        <v>1000</v>
      </c>
      <c r="G22" s="29">
        <f t="shared" si="4"/>
        <v>1000</v>
      </c>
      <c r="H22" s="29">
        <f t="shared" si="4"/>
        <v>1000</v>
      </c>
      <c r="I22" s="29">
        <f t="shared" si="4"/>
        <v>1000</v>
      </c>
      <c r="J22" s="29">
        <f t="shared" si="4"/>
        <v>1000</v>
      </c>
      <c r="K22" s="29">
        <f t="shared" si="4"/>
        <v>1000</v>
      </c>
      <c r="L22" s="29">
        <f t="shared" si="4"/>
        <v>1000</v>
      </c>
      <c r="M22" s="30">
        <f t="shared" si="4"/>
        <v>1000</v>
      </c>
      <c r="N22" s="26"/>
      <c r="O22" t="s">
        <v>45</v>
      </c>
    </row>
    <row r="23" spans="2:15" x14ac:dyDescent="0.25">
      <c r="B23" s="41" t="s">
        <v>12</v>
      </c>
      <c r="C23" s="34">
        <f>-1*C5</f>
        <v>-5000</v>
      </c>
      <c r="D23" s="26">
        <f>C23+C24+D22</f>
        <v>-4250</v>
      </c>
      <c r="E23" s="26">
        <f t="shared" ref="E23:M23" si="5">D23+D24+E22</f>
        <v>-3462.5</v>
      </c>
      <c r="F23" s="26">
        <f t="shared" si="5"/>
        <v>-2635.625</v>
      </c>
      <c r="G23" s="26">
        <f t="shared" si="5"/>
        <v>-1767.40625</v>
      </c>
      <c r="H23" s="26">
        <f t="shared" si="5"/>
        <v>-855.77656249999995</v>
      </c>
      <c r="I23" s="26">
        <f t="shared" si="5"/>
        <v>101.43460937500004</v>
      </c>
      <c r="J23" s="26">
        <f t="shared" si="5"/>
        <v>1106.5063398437501</v>
      </c>
      <c r="K23" s="26">
        <f t="shared" si="5"/>
        <v>2161.8316568359378</v>
      </c>
      <c r="L23" s="26">
        <f t="shared" si="5"/>
        <v>3269.9232396777347</v>
      </c>
      <c r="M23" s="42">
        <f t="shared" si="5"/>
        <v>4433.419401661622</v>
      </c>
      <c r="O23" s="47">
        <f>M23/(1+$C$4)^M21</f>
        <v>2721.7349291848127</v>
      </c>
    </row>
    <row r="24" spans="2:15" x14ac:dyDescent="0.25">
      <c r="B24" s="11" t="s">
        <v>32</v>
      </c>
      <c r="C24" s="31">
        <f>C23*$C$4</f>
        <v>-250</v>
      </c>
      <c r="D24" s="32">
        <f>D23*$C$4</f>
        <v>-212.5</v>
      </c>
      <c r="E24" s="32">
        <f t="shared" ref="E24:L24" si="6">E23*$C$4</f>
        <v>-173.125</v>
      </c>
      <c r="F24" s="32">
        <f t="shared" si="6"/>
        <v>-131.78125</v>
      </c>
      <c r="G24" s="32">
        <f t="shared" si="6"/>
        <v>-88.370312500000011</v>
      </c>
      <c r="H24" s="32">
        <f t="shared" si="6"/>
        <v>-42.788828125000002</v>
      </c>
      <c r="I24" s="32">
        <f t="shared" si="6"/>
        <v>5.071730468750002</v>
      </c>
      <c r="J24" s="32">
        <f t="shared" si="6"/>
        <v>55.32531699218751</v>
      </c>
      <c r="K24" s="32">
        <f t="shared" si="6"/>
        <v>108.09158284179689</v>
      </c>
      <c r="L24" s="32">
        <f t="shared" si="6"/>
        <v>163.49616198388674</v>
      </c>
      <c r="M24" s="33"/>
      <c r="N24" s="26"/>
    </row>
    <row r="27" spans="2:15" x14ac:dyDescent="0.25">
      <c r="B27" t="s">
        <v>44</v>
      </c>
    </row>
    <row r="28" spans="2:15" x14ac:dyDescent="0.25">
      <c r="B28" t="s">
        <v>46</v>
      </c>
    </row>
    <row r="30" spans="2:15" x14ac:dyDescent="0.25">
      <c r="B30" t="s">
        <v>36</v>
      </c>
    </row>
    <row r="32" spans="2:15" x14ac:dyDescent="0.25">
      <c r="C32" s="49" t="s">
        <v>1</v>
      </c>
      <c r="D32" s="50"/>
      <c r="E32" s="50"/>
      <c r="F32" s="50"/>
      <c r="G32" s="50"/>
      <c r="H32" s="50"/>
      <c r="I32" s="50"/>
      <c r="J32" s="50"/>
      <c r="K32" s="50"/>
      <c r="L32" s="50"/>
      <c r="M32" s="51"/>
    </row>
    <row r="33" spans="2:15" x14ac:dyDescent="0.25">
      <c r="C33" s="20" t="s">
        <v>3</v>
      </c>
      <c r="D33" s="21">
        <v>1</v>
      </c>
      <c r="E33" s="21">
        <f>D33+1</f>
        <v>2</v>
      </c>
      <c r="F33" s="21">
        <f t="shared" ref="F33:M33" si="7">E33+1</f>
        <v>3</v>
      </c>
      <c r="G33" s="21">
        <f t="shared" si="7"/>
        <v>4</v>
      </c>
      <c r="H33" s="21">
        <f t="shared" si="7"/>
        <v>5</v>
      </c>
      <c r="I33" s="21">
        <f t="shared" si="7"/>
        <v>6</v>
      </c>
      <c r="J33" s="21">
        <f t="shared" si="7"/>
        <v>7</v>
      </c>
      <c r="K33" s="21">
        <f t="shared" si="7"/>
        <v>8</v>
      </c>
      <c r="L33" s="21">
        <f t="shared" si="7"/>
        <v>9</v>
      </c>
      <c r="M33" s="22">
        <f t="shared" si="7"/>
        <v>10</v>
      </c>
    </row>
    <row r="34" spans="2:15" x14ac:dyDescent="0.25">
      <c r="B34" s="8" t="s">
        <v>12</v>
      </c>
      <c r="C34" s="28">
        <f>C5</f>
        <v>5000</v>
      </c>
      <c r="D34" s="29">
        <f>C34+C35</f>
        <v>5250</v>
      </c>
      <c r="E34" s="29">
        <f t="shared" ref="E34:M34" si="8">D34+D35</f>
        <v>5512.5</v>
      </c>
      <c r="F34" s="29">
        <f t="shared" si="8"/>
        <v>5788.125</v>
      </c>
      <c r="G34" s="29">
        <f t="shared" si="8"/>
        <v>6077.53125</v>
      </c>
      <c r="H34" s="29">
        <f t="shared" si="8"/>
        <v>6381.4078124999996</v>
      </c>
      <c r="I34" s="29">
        <f t="shared" si="8"/>
        <v>6700.4782031249997</v>
      </c>
      <c r="J34" s="29">
        <f t="shared" si="8"/>
        <v>7035.5021132812499</v>
      </c>
      <c r="K34" s="29">
        <f t="shared" si="8"/>
        <v>7387.2772189453126</v>
      </c>
      <c r="L34" s="29">
        <f t="shared" si="8"/>
        <v>7756.6410798925781</v>
      </c>
      <c r="M34" s="43">
        <f t="shared" si="8"/>
        <v>8144.473133887207</v>
      </c>
    </row>
    <row r="35" spans="2:15" x14ac:dyDescent="0.25">
      <c r="B35" s="9" t="s">
        <v>32</v>
      </c>
      <c r="C35" s="31">
        <f>C34*$C$4</f>
        <v>250</v>
      </c>
      <c r="D35" s="32">
        <f>D34*$C$4</f>
        <v>262.5</v>
      </c>
      <c r="E35" s="32">
        <f t="shared" ref="E35:L35" si="9">E34*$C$4</f>
        <v>275.625</v>
      </c>
      <c r="F35" s="32">
        <f t="shared" si="9"/>
        <v>289.40625</v>
      </c>
      <c r="G35" s="32">
        <f t="shared" si="9"/>
        <v>303.87656250000003</v>
      </c>
      <c r="H35" s="32">
        <f t="shared" si="9"/>
        <v>319.07039062500002</v>
      </c>
      <c r="I35" s="32">
        <f t="shared" si="9"/>
        <v>335.02391015625</v>
      </c>
      <c r="J35" s="32">
        <f t="shared" si="9"/>
        <v>351.77510566406249</v>
      </c>
      <c r="K35" s="32">
        <f t="shared" si="9"/>
        <v>369.36386094726566</v>
      </c>
      <c r="L35" s="32">
        <f t="shared" si="9"/>
        <v>387.83205399462895</v>
      </c>
      <c r="M35" s="33"/>
    </row>
    <row r="37" spans="2:15" x14ac:dyDescent="0.25">
      <c r="B37" t="s">
        <v>37</v>
      </c>
    </row>
    <row r="39" spans="2:15" x14ac:dyDescent="0.25">
      <c r="B39" t="s">
        <v>38</v>
      </c>
    </row>
    <row r="41" spans="2:15" x14ac:dyDescent="0.25">
      <c r="C41" s="55" t="s">
        <v>1</v>
      </c>
      <c r="D41" s="56"/>
      <c r="E41" s="56"/>
      <c r="F41" s="56"/>
      <c r="G41" s="56"/>
      <c r="H41" s="56"/>
      <c r="I41" s="56"/>
      <c r="J41" s="56"/>
      <c r="K41" s="56"/>
      <c r="L41" s="56"/>
      <c r="M41" s="57"/>
    </row>
    <row r="42" spans="2:15" x14ac:dyDescent="0.25">
      <c r="B42" s="3"/>
      <c r="C42" s="5" t="s">
        <v>3</v>
      </c>
      <c r="D42" s="6">
        <v>1</v>
      </c>
      <c r="E42" s="6">
        <f>D42+1</f>
        <v>2</v>
      </c>
      <c r="F42" s="6">
        <f t="shared" ref="F42:M42" si="10">E42+1</f>
        <v>3</v>
      </c>
      <c r="G42" s="6">
        <f t="shared" si="10"/>
        <v>4</v>
      </c>
      <c r="H42" s="6">
        <f t="shared" si="10"/>
        <v>5</v>
      </c>
      <c r="I42" s="6">
        <f t="shared" si="10"/>
        <v>6</v>
      </c>
      <c r="J42" s="6">
        <f t="shared" si="10"/>
        <v>7</v>
      </c>
      <c r="K42" s="6">
        <f t="shared" si="10"/>
        <v>8</v>
      </c>
      <c r="L42" s="6">
        <f t="shared" si="10"/>
        <v>9</v>
      </c>
      <c r="M42" s="7">
        <f t="shared" si="10"/>
        <v>10</v>
      </c>
      <c r="N42" s="3"/>
    </row>
    <row r="43" spans="2:15" x14ac:dyDescent="0.25">
      <c r="B43" s="10" t="s">
        <v>29</v>
      </c>
      <c r="C43" s="28">
        <f>-1*C38</f>
        <v>0</v>
      </c>
      <c r="D43" s="29">
        <f t="shared" ref="D43:M43" si="11">D10</f>
        <v>1000</v>
      </c>
      <c r="E43" s="29">
        <f t="shared" si="11"/>
        <v>1000</v>
      </c>
      <c r="F43" s="29">
        <f t="shared" si="11"/>
        <v>1000</v>
      </c>
      <c r="G43" s="29">
        <f t="shared" si="11"/>
        <v>1000</v>
      </c>
      <c r="H43" s="29">
        <f t="shared" si="11"/>
        <v>1000</v>
      </c>
      <c r="I43" s="29">
        <f t="shared" si="11"/>
        <v>1000</v>
      </c>
      <c r="J43" s="29">
        <f t="shared" si="11"/>
        <v>1000</v>
      </c>
      <c r="K43" s="29">
        <f t="shared" si="11"/>
        <v>1000</v>
      </c>
      <c r="L43" s="29">
        <f t="shared" si="11"/>
        <v>1000</v>
      </c>
      <c r="M43" s="30">
        <f t="shared" si="11"/>
        <v>1000</v>
      </c>
      <c r="N43" s="26"/>
      <c r="O43" s="1" t="s">
        <v>47</v>
      </c>
    </row>
    <row r="44" spans="2:15" x14ac:dyDescent="0.25">
      <c r="B44" s="41" t="s">
        <v>39</v>
      </c>
      <c r="C44" s="34"/>
      <c r="D44" s="26">
        <f>C44+D43+C45</f>
        <v>1000</v>
      </c>
      <c r="E44" s="26">
        <f>D44+E43+D45</f>
        <v>2050</v>
      </c>
      <c r="F44" s="26">
        <f t="shared" ref="F44:L44" si="12">E44+F43+E45</f>
        <v>3152.5</v>
      </c>
      <c r="G44" s="26">
        <f t="shared" si="12"/>
        <v>4310.125</v>
      </c>
      <c r="H44" s="26">
        <f t="shared" si="12"/>
        <v>5525.6312500000004</v>
      </c>
      <c r="I44" s="26">
        <f t="shared" si="12"/>
        <v>6801.9128125000007</v>
      </c>
      <c r="J44" s="26">
        <f t="shared" si="12"/>
        <v>8142.0084531250004</v>
      </c>
      <c r="K44" s="26">
        <f t="shared" si="12"/>
        <v>9549.1088757812504</v>
      </c>
      <c r="L44" s="26">
        <f t="shared" si="12"/>
        <v>11026.564319570312</v>
      </c>
      <c r="M44" s="42">
        <f>L44+M43+L45</f>
        <v>12577.892535548828</v>
      </c>
      <c r="N44" s="26"/>
      <c r="O44" s="48">
        <f>M44-M34</f>
        <v>4433.4194016616211</v>
      </c>
    </row>
    <row r="45" spans="2:15" x14ac:dyDescent="0.25">
      <c r="B45" s="11" t="s">
        <v>40</v>
      </c>
      <c r="C45" s="31">
        <f>C43</f>
        <v>0</v>
      </c>
      <c r="D45" s="32">
        <f>D44*$C$4</f>
        <v>50</v>
      </c>
      <c r="E45" s="32">
        <f t="shared" ref="E45:L45" si="13">E44*$C$4</f>
        <v>102.5</v>
      </c>
      <c r="F45" s="32">
        <f t="shared" si="13"/>
        <v>157.625</v>
      </c>
      <c r="G45" s="32">
        <f t="shared" si="13"/>
        <v>215.50625000000002</v>
      </c>
      <c r="H45" s="32">
        <f t="shared" si="13"/>
        <v>276.28156250000001</v>
      </c>
      <c r="I45" s="32">
        <f t="shared" si="13"/>
        <v>340.09564062500004</v>
      </c>
      <c r="J45" s="32">
        <f t="shared" si="13"/>
        <v>407.10042265625003</v>
      </c>
      <c r="K45" s="32">
        <f t="shared" si="13"/>
        <v>477.45544378906254</v>
      </c>
      <c r="L45" s="32">
        <f t="shared" si="13"/>
        <v>551.32821597851569</v>
      </c>
      <c r="M45" s="33">
        <f>M44*$C$4</f>
        <v>628.89462677744143</v>
      </c>
      <c r="N45" s="26"/>
    </row>
    <row r="47" spans="2:15" x14ac:dyDescent="0.25">
      <c r="B47" t="s">
        <v>48</v>
      </c>
    </row>
    <row r="49" spans="2:2" x14ac:dyDescent="0.25">
      <c r="B49" t="s">
        <v>41</v>
      </c>
    </row>
  </sheetData>
  <mergeCells count="4">
    <mergeCell ref="C8:M8"/>
    <mergeCell ref="C20:M20"/>
    <mergeCell ref="C32:M32"/>
    <mergeCell ref="C41:M4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2beea3-b5d2-4045-a228-aec85ea968df">
      <Terms xmlns="http://schemas.microsoft.com/office/infopath/2007/PartnerControls"/>
    </lcf76f155ced4ddcb4097134ff3c332f>
    <TaxCatchAll xmlns="baece0fb-7171-4f90-b14c-50fed127a76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A71A85D5A70D48818106D8F1438B5A" ma:contentTypeVersion="14" ma:contentTypeDescription="Create a new document." ma:contentTypeScope="" ma:versionID="6df0cf2a77c9c8cefb1f4104859c8226">
  <xsd:schema xmlns:xsd="http://www.w3.org/2001/XMLSchema" xmlns:xs="http://www.w3.org/2001/XMLSchema" xmlns:p="http://schemas.microsoft.com/office/2006/metadata/properties" xmlns:ns2="602beea3-b5d2-4045-a228-aec85ea968df" xmlns:ns3="baece0fb-7171-4f90-b14c-50fed127a76c" targetNamespace="http://schemas.microsoft.com/office/2006/metadata/properties" ma:root="true" ma:fieldsID="06a3d71a1f7876520a917b6940ff4608" ns2:_="" ns3:_="">
    <xsd:import namespace="602beea3-b5d2-4045-a228-aec85ea968df"/>
    <xsd:import namespace="baece0fb-7171-4f90-b14c-50fed127a76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2beea3-b5d2-4045-a228-aec85ea968d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589f5dec-c135-450d-9515-a33f7998ca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ece0fb-7171-4f90-b14c-50fed127a76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8030b04-babd-4a8f-8cf0-6eb711c2e43e}" ma:internalName="TaxCatchAll" ma:showField="CatchAllData" ma:web="baece0fb-7171-4f90-b14c-50fed127a7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064D36-08C4-4D6C-9E2A-88F349D29A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789793-99A4-47F3-B4AC-19280EA6D9B9}">
  <ds:schemaRefs>
    <ds:schemaRef ds:uri="http://schemas.microsoft.com/office/2006/metadata/properties"/>
    <ds:schemaRef ds:uri="http://schemas.microsoft.com/office/infopath/2007/PartnerControls"/>
    <ds:schemaRef ds:uri="602beea3-b5d2-4045-a228-aec85ea968df"/>
    <ds:schemaRef ds:uri="baece0fb-7171-4f90-b14c-50fed127a76c"/>
  </ds:schemaRefs>
</ds:datastoreItem>
</file>

<file path=customXml/itemProps3.xml><?xml version="1.0" encoding="utf-8"?>
<ds:datastoreItem xmlns:ds="http://schemas.openxmlformats.org/officeDocument/2006/customXml" ds:itemID="{7AC632F6-C069-47B2-9CF3-ADEB41DCE0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2beea3-b5d2-4045-a228-aec85ea968df"/>
    <ds:schemaRef ds:uri="baece0fb-7171-4f90-b14c-50fed127a7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General Example</vt:lpstr>
      <vt:lpstr>Specific 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Amrine</dc:creator>
  <cp:lastModifiedBy>Brian Amrine</cp:lastModifiedBy>
  <dcterms:created xsi:type="dcterms:W3CDTF">2023-10-18T00:22:10Z</dcterms:created>
  <dcterms:modified xsi:type="dcterms:W3CDTF">2023-10-31T15:25:03Z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0x01010040A71A85D5A70D48818106D8F1438B5A</vt:lpwstr>
  </property>
</Properties>
</file>